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9440" windowHeight="7995" activeTab="1"/>
  </bookViews>
  <sheets>
    <sheet name="énoncé" sheetId="1" r:id="rId1"/>
    <sheet name="corrigé" sheetId="2" r:id="rId2"/>
    <sheet name="Feuil3" sheetId="3" r:id="rId3"/>
  </sheets>
  <calcPr calcId="145621"/>
</workbook>
</file>

<file path=xl/calcChain.xml><?xml version="1.0" encoding="utf-8"?>
<calcChain xmlns="http://schemas.openxmlformats.org/spreadsheetml/2006/main">
  <c r="F5" i="2" l="1"/>
  <c r="D7" i="2"/>
  <c r="D21" i="2" s="1"/>
  <c r="E18" i="2"/>
  <c r="F18" i="2" s="1"/>
  <c r="E17" i="2"/>
  <c r="F17" i="2" s="1"/>
  <c r="D18" i="2"/>
  <c r="D17" i="2"/>
  <c r="D19" i="2" s="1"/>
  <c r="E14" i="2"/>
  <c r="D14" i="2"/>
  <c r="F14" i="2" s="1"/>
  <c r="E13" i="2"/>
  <c r="E15" i="2" s="1"/>
  <c r="D13" i="2"/>
  <c r="D15" i="2" s="1"/>
  <c r="D23" i="2" s="1"/>
  <c r="E10" i="2"/>
  <c r="F10" i="2" s="1"/>
  <c r="D10" i="2"/>
  <c r="E9" i="2"/>
  <c r="E11" i="2" s="1"/>
  <c r="D9" i="2"/>
  <c r="F9" i="2" s="1"/>
  <c r="E6" i="2"/>
  <c r="F6" i="2" s="1"/>
  <c r="D6" i="2"/>
  <c r="E5" i="2"/>
  <c r="D5" i="2"/>
  <c r="I23" i="1"/>
  <c r="H23" i="1"/>
  <c r="I20" i="1"/>
  <c r="H20" i="1"/>
  <c r="I17" i="1"/>
  <c r="H17" i="1"/>
  <c r="I13" i="1"/>
  <c r="H13" i="1"/>
  <c r="E22" i="2" l="1"/>
  <c r="F22" i="2" s="1"/>
  <c r="E23" i="2"/>
  <c r="F23" i="2" s="1"/>
  <c r="F15" i="2"/>
  <c r="D11" i="2"/>
  <c r="D22" i="2" s="1"/>
  <c r="D24" i="2" s="1"/>
  <c r="E19" i="2"/>
  <c r="F19" i="2" s="1"/>
  <c r="F13" i="2"/>
  <c r="E7" i="2"/>
  <c r="I5" i="1"/>
  <c r="H5" i="1"/>
  <c r="I9" i="1"/>
  <c r="H9" i="1"/>
  <c r="E23" i="1"/>
  <c r="D23" i="1"/>
  <c r="E19" i="1"/>
  <c r="D19" i="1"/>
  <c r="E9" i="1"/>
  <c r="D9" i="1"/>
  <c r="E17" i="1"/>
  <c r="D17" i="1"/>
  <c r="E5" i="1"/>
  <c r="D5" i="1"/>
  <c r="F11" i="2" l="1"/>
  <c r="E21" i="2"/>
  <c r="F7" i="2"/>
  <c r="E24" i="2" l="1"/>
  <c r="F24" i="2" s="1"/>
  <c r="F21" i="2"/>
</calcChain>
</file>

<file path=xl/sharedStrings.xml><?xml version="1.0" encoding="utf-8"?>
<sst xmlns="http://schemas.openxmlformats.org/spreadsheetml/2006/main" count="64" uniqueCount="55">
  <si>
    <t>N+1</t>
  </si>
  <si>
    <t>N</t>
  </si>
  <si>
    <t>Actif immobilisé brut</t>
  </si>
  <si>
    <t xml:space="preserve"> Capital souscrit non appelé</t>
  </si>
  <si>
    <t>EMPLOIS STABLES</t>
  </si>
  <si>
    <t>ACTIF CIRCULANT EXPLOITATION</t>
  </si>
  <si>
    <t>Stocks Mat 1ères</t>
  </si>
  <si>
    <t>Stock produits finis</t>
  </si>
  <si>
    <t>Stocks et en-cours</t>
  </si>
  <si>
    <t>Créances d'exploitation</t>
  </si>
  <si>
    <t>Créances clients</t>
  </si>
  <si>
    <t>Autres créances d'exploitation</t>
  </si>
  <si>
    <t>Charges constatées d'avance</t>
  </si>
  <si>
    <t>ACTIF CIRCULANT HORS EXPLOITATION</t>
  </si>
  <si>
    <t>TRESORERIE ACTIF</t>
  </si>
  <si>
    <t>Disponibilités</t>
  </si>
  <si>
    <t>Valeurs mobilières de placement</t>
  </si>
  <si>
    <t>TOTAL</t>
  </si>
  <si>
    <t>RESSOURCES STABLES</t>
  </si>
  <si>
    <t>Capitaux propres</t>
  </si>
  <si>
    <t>Amortissements et provisions</t>
  </si>
  <si>
    <t>Dettes financières</t>
  </si>
  <si>
    <t>Valeur nette de location financement</t>
  </si>
  <si>
    <t>Val origine  location-financement</t>
  </si>
  <si>
    <t>DETTES S'EXPLOTATION</t>
  </si>
  <si>
    <t>Dettes fournisseurs</t>
  </si>
  <si>
    <t>Dettes sociales et fiscales</t>
  </si>
  <si>
    <t>Produits constatés d'avance</t>
  </si>
  <si>
    <t>DETTES HORS EXPLOITATION</t>
  </si>
  <si>
    <t>Intérêts courus</t>
  </si>
  <si>
    <t>Autres dettes</t>
  </si>
  <si>
    <t>Concours bancaires courants</t>
  </si>
  <si>
    <t>TRESORERIE PASSIF</t>
  </si>
  <si>
    <t>sous-total Ressources propres</t>
  </si>
  <si>
    <t>Bilans fonctionnels N+1 et N</t>
  </si>
  <si>
    <t>FRNG</t>
  </si>
  <si>
    <t>Ressources stables</t>
  </si>
  <si>
    <t>Emplois stables</t>
  </si>
  <si>
    <t>BFRE</t>
  </si>
  <si>
    <t>Actif circulant</t>
  </si>
  <si>
    <t>Dettes d'exploitation</t>
  </si>
  <si>
    <t>BFRHE</t>
  </si>
  <si>
    <t>actif circulant hors expl</t>
  </si>
  <si>
    <t>Dettes hors exploitation</t>
  </si>
  <si>
    <t>TRESORERIE</t>
  </si>
  <si>
    <t>Trésorerie actif</t>
  </si>
  <si>
    <t>Trésorerie passif</t>
  </si>
  <si>
    <t>Vérification</t>
  </si>
  <si>
    <t>Variatioons</t>
  </si>
  <si>
    <t>N-1</t>
  </si>
  <si>
    <t>Le FRNG a augmenté de 28,36%.</t>
  </si>
  <si>
    <t>Cette augmentation ne doit pas inquéter en raison de la nature non récurrente des éléments qui la compose</t>
  </si>
  <si>
    <t>La conséquence est néanmoins une dégradation de la trésorerie qui reste tout de même positive.</t>
  </si>
  <si>
    <t>Il a servi à financer l'augmentation du BFRE (+27,65%) et celle du BFRHE qui a été multiplié par 3</t>
  </si>
  <si>
    <t>Trésorerie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</si>
</sst>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1" xfId="0" applyNumberFormat="1" applyFont="1" applyBorder="1"/>
    <xf numFmtId="0" fontId="0" fillId="0" borderId="1" xfId="0" applyBorder="1" applyAlignment="1">
      <alignment horizontal="center"/>
    </xf>
    <xf numFmtId="3" fontId="0" fillId="0" borderId="4" xfId="0" applyNumberFormat="1" applyBorder="1"/>
    <xf numFmtId="3" fontId="0" fillId="0" borderId="6" xfId="0" applyNumberFormat="1" applyBorder="1"/>
    <xf numFmtId="3" fontId="0" fillId="0" borderId="7" xfId="0" applyNumberFormat="1" applyBorder="1"/>
    <xf numFmtId="3" fontId="0" fillId="0" borderId="8" xfId="0" applyNumberFormat="1" applyBorder="1"/>
    <xf numFmtId="0" fontId="0" fillId="0" borderId="5" xfId="0" applyBorder="1"/>
    <xf numFmtId="0" fontId="0" fillId="0" borderId="6" xfId="0" applyBorder="1"/>
    <xf numFmtId="3" fontId="1" fillId="2" borderId="1" xfId="0" applyNumberFormat="1" applyFont="1" applyFill="1" applyBorder="1"/>
    <xf numFmtId="3" fontId="3" fillId="2" borderId="1" xfId="0" applyNumberFormat="1" applyFont="1" applyFill="1" applyBorder="1"/>
    <xf numFmtId="3" fontId="4" fillId="0" borderId="8" xfId="0" applyNumberFormat="1" applyFont="1" applyBorder="1"/>
    <xf numFmtId="0" fontId="5" fillId="0" borderId="0" xfId="0" applyFont="1"/>
    <xf numFmtId="0" fontId="6" fillId="0" borderId="0" xfId="0" applyFont="1"/>
    <xf numFmtId="0" fontId="7" fillId="0" borderId="0" xfId="0" applyFont="1"/>
    <xf numFmtId="3" fontId="7" fillId="0" borderId="0" xfId="0" applyNumberFormat="1" applyFont="1"/>
    <xf numFmtId="3" fontId="6" fillId="0" borderId="0" xfId="0" applyNumberFormat="1" applyFont="1"/>
    <xf numFmtId="0" fontId="8" fillId="0" borderId="0" xfId="0" applyFont="1" applyAlignment="1">
      <alignment horizontal="right"/>
    </xf>
    <xf numFmtId="3" fontId="3" fillId="0" borderId="0" xfId="0" applyNumberFormat="1" applyFont="1"/>
    <xf numFmtId="0" fontId="3" fillId="0" borderId="0" xfId="0" applyFont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3" fontId="6" fillId="2" borderId="0" xfId="0" applyNumberFormat="1" applyFont="1" applyFill="1"/>
    <xf numFmtId="3" fontId="3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3"/>
  <sheetViews>
    <sheetView topLeftCell="A4" workbookViewId="0">
      <selection activeCell="D4" sqref="D4"/>
    </sheetView>
  </sheetViews>
  <sheetFormatPr baseColWidth="10" defaultRowHeight="15" x14ac:dyDescent="0.25"/>
  <cols>
    <col min="2" max="2" width="15.140625" customWidth="1"/>
    <col min="3" max="3" width="19.7109375" customWidth="1"/>
    <col min="6" max="6" width="16.85546875" customWidth="1"/>
  </cols>
  <sheetData>
    <row r="2" spans="2:9" x14ac:dyDescent="0.25">
      <c r="D2" s="27" t="s">
        <v>34</v>
      </c>
      <c r="E2" s="27"/>
      <c r="F2" s="27"/>
      <c r="G2" s="27"/>
      <c r="H2" s="27"/>
      <c r="I2" s="27"/>
    </row>
    <row r="4" spans="2:9" x14ac:dyDescent="0.25">
      <c r="B4" s="27"/>
      <c r="C4" s="27"/>
      <c r="D4" s="4" t="s">
        <v>49</v>
      </c>
      <c r="E4" s="4" t="s">
        <v>1</v>
      </c>
      <c r="F4" s="39"/>
      <c r="G4" s="39"/>
      <c r="H4" s="4" t="s">
        <v>0</v>
      </c>
      <c r="I4" s="4" t="s">
        <v>1</v>
      </c>
    </row>
    <row r="5" spans="2:9" ht="26.25" customHeight="1" x14ac:dyDescent="0.25">
      <c r="B5" s="28" t="s">
        <v>4</v>
      </c>
      <c r="C5" s="40"/>
      <c r="D5" s="11">
        <f>D6+D7+D8</f>
        <v>196350</v>
      </c>
      <c r="E5" s="11">
        <f>E6+E7+E8</f>
        <v>264105</v>
      </c>
      <c r="F5" s="28" t="s">
        <v>18</v>
      </c>
      <c r="G5" s="28"/>
      <c r="H5" s="11">
        <f>H9+H10+H11</f>
        <v>271031</v>
      </c>
      <c r="I5" s="11">
        <f>I9+I10+I11</f>
        <v>359968</v>
      </c>
    </row>
    <row r="6" spans="2:9" x14ac:dyDescent="0.25">
      <c r="B6" s="31" t="s">
        <v>2</v>
      </c>
      <c r="C6" s="32"/>
      <c r="D6" s="7">
        <v>196350</v>
      </c>
      <c r="E6" s="5">
        <v>256105</v>
      </c>
      <c r="F6" s="27" t="s">
        <v>19</v>
      </c>
      <c r="G6" s="27"/>
      <c r="H6" s="7">
        <v>146370</v>
      </c>
      <c r="I6" s="7">
        <v>195500</v>
      </c>
    </row>
    <row r="7" spans="2:9" x14ac:dyDescent="0.25">
      <c r="B7" s="22" t="s">
        <v>3</v>
      </c>
      <c r="C7" s="23"/>
      <c r="D7" s="8"/>
      <c r="E7" s="6">
        <v>-17000</v>
      </c>
      <c r="F7" s="27" t="s">
        <v>3</v>
      </c>
      <c r="G7" s="27"/>
      <c r="H7" s="8"/>
      <c r="I7" s="8">
        <v>-17000</v>
      </c>
    </row>
    <row r="8" spans="2:9" ht="26.25" customHeight="1" x14ac:dyDescent="0.25">
      <c r="B8" s="33" t="s">
        <v>23</v>
      </c>
      <c r="C8" s="34"/>
      <c r="D8" s="8"/>
      <c r="E8" s="6">
        <v>25000</v>
      </c>
      <c r="F8" s="27" t="s">
        <v>20</v>
      </c>
      <c r="G8" s="27"/>
      <c r="H8" s="8">
        <v>101643</v>
      </c>
      <c r="I8" s="8">
        <v>128165</v>
      </c>
    </row>
    <row r="9" spans="2:9" ht="26.25" customHeight="1" x14ac:dyDescent="0.25">
      <c r="B9" s="29" t="s">
        <v>5</v>
      </c>
      <c r="C9" s="29"/>
      <c r="D9" s="11">
        <f>SUM(D11:D16)</f>
        <v>127100</v>
      </c>
      <c r="E9" s="11">
        <f>SUM(E11:E16)</f>
        <v>133246</v>
      </c>
      <c r="F9" s="30" t="s">
        <v>33</v>
      </c>
      <c r="G9" s="30"/>
      <c r="H9" s="13">
        <f>SUM(H6:H8)</f>
        <v>248013</v>
      </c>
      <c r="I9" s="13">
        <f>SUM(I6:I8)</f>
        <v>306665</v>
      </c>
    </row>
    <row r="10" spans="2:9" ht="26.25" customHeight="1" x14ac:dyDescent="0.25">
      <c r="B10" s="35" t="s">
        <v>8</v>
      </c>
      <c r="C10" s="36"/>
      <c r="D10" s="8"/>
      <c r="E10" s="6"/>
      <c r="F10" t="s">
        <v>21</v>
      </c>
      <c r="H10" s="8">
        <v>23018</v>
      </c>
      <c r="I10" s="8">
        <v>33303</v>
      </c>
    </row>
    <row r="11" spans="2:9" x14ac:dyDescent="0.25">
      <c r="B11" s="22" t="s">
        <v>6</v>
      </c>
      <c r="C11" s="23"/>
      <c r="D11" s="8">
        <v>22440</v>
      </c>
      <c r="E11" s="6">
        <v>24310</v>
      </c>
      <c r="F11" s="25" t="s">
        <v>22</v>
      </c>
      <c r="G11" s="25"/>
      <c r="H11" s="8"/>
      <c r="I11" s="8">
        <v>20000</v>
      </c>
    </row>
    <row r="12" spans="2:9" x14ac:dyDescent="0.25">
      <c r="B12" s="9" t="s">
        <v>7</v>
      </c>
      <c r="C12" s="10"/>
      <c r="D12" s="8">
        <v>46580</v>
      </c>
      <c r="E12" s="6">
        <v>52700</v>
      </c>
      <c r="H12" s="8"/>
      <c r="I12" s="8"/>
    </row>
    <row r="13" spans="2:9" x14ac:dyDescent="0.25">
      <c r="B13" s="37" t="s">
        <v>9</v>
      </c>
      <c r="C13" s="38"/>
      <c r="D13" s="8"/>
      <c r="E13" s="6"/>
      <c r="F13" s="26" t="s">
        <v>24</v>
      </c>
      <c r="G13" s="26"/>
      <c r="H13" s="12">
        <f>SUM(H14:H16)</f>
        <v>58531</v>
      </c>
      <c r="I13" s="12">
        <f>SUM(I14:I16)</f>
        <v>45713</v>
      </c>
    </row>
    <row r="14" spans="2:9" x14ac:dyDescent="0.25">
      <c r="B14" s="22" t="s">
        <v>10</v>
      </c>
      <c r="C14" s="23"/>
      <c r="D14" s="8">
        <v>54740</v>
      </c>
      <c r="E14" s="6">
        <v>51680</v>
      </c>
      <c r="F14" s="27" t="s">
        <v>25</v>
      </c>
      <c r="G14" s="27"/>
      <c r="H14" s="8">
        <v>54366</v>
      </c>
      <c r="I14" s="8">
        <v>40188</v>
      </c>
    </row>
    <row r="15" spans="2:9" x14ac:dyDescent="0.25">
      <c r="B15" s="22" t="s">
        <v>11</v>
      </c>
      <c r="C15" s="23"/>
      <c r="D15" s="8">
        <v>2575</v>
      </c>
      <c r="E15" s="6">
        <v>3485</v>
      </c>
      <c r="F15" s="27" t="s">
        <v>26</v>
      </c>
      <c r="G15" s="27"/>
      <c r="H15" s="8">
        <v>3060</v>
      </c>
      <c r="I15" s="8">
        <v>4505</v>
      </c>
    </row>
    <row r="16" spans="2:9" x14ac:dyDescent="0.25">
      <c r="B16" s="22" t="s">
        <v>12</v>
      </c>
      <c r="C16" s="23"/>
      <c r="D16" s="8">
        <v>765</v>
      </c>
      <c r="E16" s="6">
        <v>1071</v>
      </c>
      <c r="F16" s="27" t="s">
        <v>27</v>
      </c>
      <c r="G16" s="27"/>
      <c r="H16" s="8">
        <v>1105</v>
      </c>
      <c r="I16" s="8">
        <v>1020</v>
      </c>
    </row>
    <row r="17" spans="2:9" ht="22.5" customHeight="1" x14ac:dyDescent="0.25">
      <c r="B17" s="28" t="s">
        <v>13</v>
      </c>
      <c r="C17" s="28"/>
      <c r="D17" s="11">
        <f>D18</f>
        <v>3800</v>
      </c>
      <c r="E17" s="11">
        <f>E18</f>
        <v>6800</v>
      </c>
      <c r="F17" s="28" t="s">
        <v>28</v>
      </c>
      <c r="G17" s="28"/>
      <c r="H17" s="11">
        <f>H18+H19</f>
        <v>4828</v>
      </c>
      <c r="I17" s="11">
        <f>I18+I19</f>
        <v>4675</v>
      </c>
    </row>
    <row r="18" spans="2:9" x14ac:dyDescent="0.25">
      <c r="B18" s="22" t="s">
        <v>11</v>
      </c>
      <c r="C18" s="23"/>
      <c r="D18" s="8">
        <v>3800</v>
      </c>
      <c r="E18" s="6">
        <v>6800</v>
      </c>
      <c r="F18" s="27" t="s">
        <v>29</v>
      </c>
      <c r="G18" s="27"/>
      <c r="H18" s="8">
        <v>2788</v>
      </c>
      <c r="I18" s="8">
        <v>2210</v>
      </c>
    </row>
    <row r="19" spans="2:9" ht="27" customHeight="1" x14ac:dyDescent="0.25">
      <c r="B19" s="28" t="s">
        <v>14</v>
      </c>
      <c r="C19" s="28"/>
      <c r="D19" s="11">
        <f>SUM(D20:D21)</f>
        <v>7140</v>
      </c>
      <c r="E19" s="11">
        <f>SUM(E20:E21)</f>
        <v>6970</v>
      </c>
      <c r="F19" s="27" t="s">
        <v>30</v>
      </c>
      <c r="G19" s="27"/>
      <c r="H19" s="8">
        <v>2040</v>
      </c>
      <c r="I19" s="8">
        <v>2465</v>
      </c>
    </row>
    <row r="20" spans="2:9" x14ac:dyDescent="0.25">
      <c r="B20" s="22" t="s">
        <v>15</v>
      </c>
      <c r="C20" s="23"/>
      <c r="D20" s="8">
        <v>4590</v>
      </c>
      <c r="E20" s="6">
        <v>4080</v>
      </c>
      <c r="F20" s="28" t="s">
        <v>32</v>
      </c>
      <c r="G20" s="28"/>
      <c r="H20" s="11">
        <f>H21</f>
        <v>0</v>
      </c>
      <c r="I20" s="11">
        <f>I21</f>
        <v>765</v>
      </c>
    </row>
    <row r="21" spans="2:9" x14ac:dyDescent="0.25">
      <c r="B21" s="22" t="s">
        <v>16</v>
      </c>
      <c r="C21" s="23"/>
      <c r="D21" s="8">
        <v>2550</v>
      </c>
      <c r="E21" s="6">
        <v>2890</v>
      </c>
      <c r="F21" s="27" t="s">
        <v>31</v>
      </c>
      <c r="G21" s="27"/>
      <c r="H21" s="8">
        <v>0</v>
      </c>
      <c r="I21" s="8">
        <v>765</v>
      </c>
    </row>
    <row r="22" spans="2:9" x14ac:dyDescent="0.25">
      <c r="B22" s="9"/>
      <c r="C22" s="10"/>
      <c r="D22" s="8"/>
      <c r="E22" s="6"/>
      <c r="H22" s="8"/>
      <c r="I22" s="8"/>
    </row>
    <row r="23" spans="2:9" x14ac:dyDescent="0.25">
      <c r="B23" s="24" t="s">
        <v>17</v>
      </c>
      <c r="C23" s="24"/>
      <c r="D23" s="3">
        <f>D19+D17+D9+D5</f>
        <v>334390</v>
      </c>
      <c r="E23" s="3">
        <f>E19+E17+E9+E5</f>
        <v>411121</v>
      </c>
      <c r="F23" s="24" t="s">
        <v>17</v>
      </c>
      <c r="G23" s="24"/>
      <c r="H23" s="3">
        <f>H5+H13+H17+H20</f>
        <v>334390</v>
      </c>
      <c r="I23" s="3">
        <f>I5+I13+I17+I20</f>
        <v>411121</v>
      </c>
    </row>
  </sheetData>
  <mergeCells count="36">
    <mergeCell ref="B4:C4"/>
    <mergeCell ref="F4:G4"/>
    <mergeCell ref="D2:I2"/>
    <mergeCell ref="F18:G18"/>
    <mergeCell ref="F19:G19"/>
    <mergeCell ref="B5:C5"/>
    <mergeCell ref="F5:G5"/>
    <mergeCell ref="B18:C18"/>
    <mergeCell ref="B19:C19"/>
    <mergeCell ref="B10:C10"/>
    <mergeCell ref="B13:C13"/>
    <mergeCell ref="B14:C14"/>
    <mergeCell ref="B15:C15"/>
    <mergeCell ref="B16:C16"/>
    <mergeCell ref="B9:C9"/>
    <mergeCell ref="F6:G6"/>
    <mergeCell ref="F7:G7"/>
    <mergeCell ref="F8:G8"/>
    <mergeCell ref="F9:G9"/>
    <mergeCell ref="B6:C6"/>
    <mergeCell ref="B7:C7"/>
    <mergeCell ref="B8:C8"/>
    <mergeCell ref="B20:C20"/>
    <mergeCell ref="B21:C21"/>
    <mergeCell ref="B23:C23"/>
    <mergeCell ref="F11:G11"/>
    <mergeCell ref="F13:G13"/>
    <mergeCell ref="F14:G14"/>
    <mergeCell ref="F15:G15"/>
    <mergeCell ref="B17:C17"/>
    <mergeCell ref="B11:C11"/>
    <mergeCell ref="F16:G16"/>
    <mergeCell ref="F17:G17"/>
    <mergeCell ref="F20:G20"/>
    <mergeCell ref="F21:G21"/>
    <mergeCell ref="F23:G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G25"/>
  <sheetViews>
    <sheetView tabSelected="1" topLeftCell="A4" workbookViewId="0">
      <selection activeCell="K17" sqref="K17"/>
    </sheetView>
  </sheetViews>
  <sheetFormatPr baseColWidth="10" defaultRowHeight="15" x14ac:dyDescent="0.25"/>
  <cols>
    <col min="3" max="3" width="22" customWidth="1"/>
  </cols>
  <sheetData>
    <row r="3" spans="3:7" x14ac:dyDescent="0.25">
      <c r="D3" s="2" t="s">
        <v>49</v>
      </c>
      <c r="E3" s="2" t="s">
        <v>1</v>
      </c>
      <c r="F3" t="s">
        <v>48</v>
      </c>
    </row>
    <row r="4" spans="3:7" ht="15.75" x14ac:dyDescent="0.25">
      <c r="C4" s="15" t="s">
        <v>35</v>
      </c>
      <c r="D4" s="16"/>
      <c r="E4" s="16"/>
    </row>
    <row r="5" spans="3:7" ht="15.75" x14ac:dyDescent="0.25">
      <c r="C5" s="16" t="s">
        <v>36</v>
      </c>
      <c r="D5" s="17">
        <f>énoncé!H5</f>
        <v>271031</v>
      </c>
      <c r="E5" s="17">
        <f>énoncé!I5</f>
        <v>359968</v>
      </c>
      <c r="F5" s="1">
        <f>E5-D5</f>
        <v>88937</v>
      </c>
    </row>
    <row r="6" spans="3:7" ht="15.75" x14ac:dyDescent="0.25">
      <c r="C6" s="16" t="s">
        <v>37</v>
      </c>
      <c r="D6" s="17">
        <f>énoncé!D5</f>
        <v>196350</v>
      </c>
      <c r="E6" s="17">
        <f>énoncé!E5</f>
        <v>264105</v>
      </c>
      <c r="F6" s="1">
        <f t="shared" ref="F6:F24" si="0">E6-D6</f>
        <v>67755</v>
      </c>
      <c r="G6" t="s">
        <v>50</v>
      </c>
    </row>
    <row r="7" spans="3:7" ht="15.75" x14ac:dyDescent="0.25">
      <c r="C7" s="16"/>
      <c r="D7" s="18">
        <f>D5-D6</f>
        <v>74681</v>
      </c>
      <c r="E7" s="18">
        <f>E5-E6</f>
        <v>95863</v>
      </c>
      <c r="F7" s="1">
        <f t="shared" si="0"/>
        <v>21182</v>
      </c>
      <c r="G7" t="s">
        <v>53</v>
      </c>
    </row>
    <row r="8" spans="3:7" ht="15.75" x14ac:dyDescent="0.25">
      <c r="C8" s="15" t="s">
        <v>38</v>
      </c>
      <c r="D8" s="16"/>
      <c r="E8" s="16"/>
      <c r="F8" s="1"/>
      <c r="G8" t="s">
        <v>51</v>
      </c>
    </row>
    <row r="9" spans="3:7" ht="15.75" x14ac:dyDescent="0.25">
      <c r="C9" s="16" t="s">
        <v>39</v>
      </c>
      <c r="D9" s="17">
        <f>énoncé!D9</f>
        <v>127100</v>
      </c>
      <c r="E9" s="17">
        <f>énoncé!E9</f>
        <v>133246</v>
      </c>
      <c r="F9" s="1">
        <f t="shared" si="0"/>
        <v>6146</v>
      </c>
      <c r="G9" t="s">
        <v>52</v>
      </c>
    </row>
    <row r="10" spans="3:7" ht="15.75" x14ac:dyDescent="0.25">
      <c r="C10" s="16" t="s">
        <v>40</v>
      </c>
      <c r="D10" s="17">
        <f>énoncé!H13</f>
        <v>58531</v>
      </c>
      <c r="E10" s="17">
        <f>énoncé!I13</f>
        <v>45713</v>
      </c>
      <c r="F10" s="1">
        <f t="shared" si="0"/>
        <v>-12818</v>
      </c>
    </row>
    <row r="11" spans="3:7" ht="15.75" x14ac:dyDescent="0.25">
      <c r="C11" s="16"/>
      <c r="D11" s="18">
        <f>D9-D10</f>
        <v>68569</v>
      </c>
      <c r="E11" s="18">
        <f>E9-E10</f>
        <v>87533</v>
      </c>
      <c r="F11" s="1">
        <f t="shared" si="0"/>
        <v>18964</v>
      </c>
    </row>
    <row r="12" spans="3:7" ht="15.75" x14ac:dyDescent="0.25">
      <c r="C12" s="15" t="s">
        <v>41</v>
      </c>
      <c r="D12" s="16"/>
      <c r="E12" s="16"/>
      <c r="F12" s="1"/>
    </row>
    <row r="13" spans="3:7" ht="15.75" x14ac:dyDescent="0.25">
      <c r="C13" s="16" t="s">
        <v>42</v>
      </c>
      <c r="D13" s="17">
        <f>énoncé!D17</f>
        <v>3800</v>
      </c>
      <c r="E13" s="17">
        <f>énoncé!E17</f>
        <v>6800</v>
      </c>
      <c r="F13" s="1">
        <f t="shared" si="0"/>
        <v>3000</v>
      </c>
    </row>
    <row r="14" spans="3:7" ht="15.75" x14ac:dyDescent="0.25">
      <c r="C14" s="16" t="s">
        <v>43</v>
      </c>
      <c r="D14" s="17">
        <f>énoncé!H17</f>
        <v>4828</v>
      </c>
      <c r="E14" s="17">
        <f>énoncé!I17</f>
        <v>4675</v>
      </c>
      <c r="F14" s="1">
        <f t="shared" si="0"/>
        <v>-153</v>
      </c>
    </row>
    <row r="15" spans="3:7" ht="15.75" x14ac:dyDescent="0.25">
      <c r="C15" s="16"/>
      <c r="D15" s="18">
        <f>D13-D14</f>
        <v>-1028</v>
      </c>
      <c r="E15" s="18">
        <f>E13-E14</f>
        <v>2125</v>
      </c>
      <c r="F15" s="1">
        <f t="shared" si="0"/>
        <v>3153</v>
      </c>
    </row>
    <row r="16" spans="3:7" ht="15.75" x14ac:dyDescent="0.25">
      <c r="C16" s="15" t="s">
        <v>44</v>
      </c>
      <c r="D16" s="16"/>
      <c r="E16" s="16"/>
      <c r="F16" s="1"/>
    </row>
    <row r="17" spans="3:6" ht="15.75" x14ac:dyDescent="0.25">
      <c r="C17" s="16" t="s">
        <v>45</v>
      </c>
      <c r="D17" s="17">
        <f>énoncé!D19</f>
        <v>7140</v>
      </c>
      <c r="E17" s="17">
        <f>énoncé!E19</f>
        <v>6970</v>
      </c>
      <c r="F17" s="1">
        <f t="shared" si="0"/>
        <v>-170</v>
      </c>
    </row>
    <row r="18" spans="3:6" ht="15.75" x14ac:dyDescent="0.25">
      <c r="C18" s="16" t="s">
        <v>46</v>
      </c>
      <c r="D18" s="17">
        <f>énoncé!H20</f>
        <v>0</v>
      </c>
      <c r="E18" s="17">
        <f>énoncé!I20</f>
        <v>765</v>
      </c>
      <c r="F18" s="1">
        <f t="shared" si="0"/>
        <v>765</v>
      </c>
    </row>
    <row r="19" spans="3:6" ht="15.75" x14ac:dyDescent="0.25">
      <c r="C19" s="16"/>
      <c r="D19" s="41">
        <f>D17-D18</f>
        <v>7140</v>
      </c>
      <c r="E19" s="18">
        <f>E17-E18</f>
        <v>6205</v>
      </c>
      <c r="F19" s="1">
        <f t="shared" si="0"/>
        <v>-935</v>
      </c>
    </row>
    <row r="20" spans="3:6" ht="21" x14ac:dyDescent="0.35">
      <c r="C20" s="14" t="s">
        <v>47</v>
      </c>
      <c r="F20" s="1"/>
    </row>
    <row r="21" spans="3:6" ht="15.75" x14ac:dyDescent="0.25">
      <c r="C21" s="16" t="s">
        <v>35</v>
      </c>
      <c r="D21" s="1">
        <f>D7</f>
        <v>74681</v>
      </c>
      <c r="E21" s="1">
        <f>E7</f>
        <v>95863</v>
      </c>
      <c r="F21" s="1">
        <f t="shared" si="0"/>
        <v>21182</v>
      </c>
    </row>
    <row r="22" spans="3:6" ht="15.75" x14ac:dyDescent="0.25">
      <c r="C22" s="16" t="s">
        <v>38</v>
      </c>
      <c r="D22" s="1">
        <f>D11</f>
        <v>68569</v>
      </c>
      <c r="E22" s="1">
        <f>E11</f>
        <v>87533</v>
      </c>
      <c r="F22" s="1">
        <f t="shared" si="0"/>
        <v>18964</v>
      </c>
    </row>
    <row r="23" spans="3:6" ht="15.75" x14ac:dyDescent="0.25">
      <c r="C23" s="16" t="s">
        <v>41</v>
      </c>
      <c r="D23" s="1">
        <f>D15</f>
        <v>-1028</v>
      </c>
      <c r="E23" s="1">
        <f>E15</f>
        <v>2125</v>
      </c>
      <c r="F23" s="1">
        <f t="shared" si="0"/>
        <v>3153</v>
      </c>
    </row>
    <row r="24" spans="3:6" ht="15.75" x14ac:dyDescent="0.25">
      <c r="C24" s="19" t="s">
        <v>54</v>
      </c>
      <c r="D24" s="42">
        <f>D21-(D22+D23)</f>
        <v>7140</v>
      </c>
      <c r="E24" s="20">
        <f>E21-(E22+E23)</f>
        <v>6205</v>
      </c>
      <c r="F24" s="1">
        <f t="shared" si="0"/>
        <v>-935</v>
      </c>
    </row>
    <row r="25" spans="3:6" x14ac:dyDescent="0.25">
      <c r="C25" s="21"/>
      <c r="D25" s="21"/>
      <c r="E25" s="2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énoncé</vt:lpstr>
      <vt:lpstr>corrigé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Anna</cp:lastModifiedBy>
  <dcterms:created xsi:type="dcterms:W3CDTF">2013-09-19T15:11:30Z</dcterms:created>
  <dcterms:modified xsi:type="dcterms:W3CDTF">2013-10-16T10:33:14Z</dcterms:modified>
</cp:coreProperties>
</file>