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8960" windowHeight="7290" activeTab="1"/>
  </bookViews>
  <sheets>
    <sheet name="énoncé" sheetId="1" r:id="rId1"/>
    <sheet name="SIG" sheetId="2" r:id="rId2"/>
    <sheet name="Feuil3" sheetId="3" r:id="rId3"/>
  </sheets>
  <calcPr calcId="145621"/>
</workbook>
</file>

<file path=xl/calcChain.xml><?xml version="1.0" encoding="utf-8"?>
<calcChain xmlns="http://schemas.openxmlformats.org/spreadsheetml/2006/main">
  <c r="D36" i="2" l="1"/>
  <c r="C36" i="2"/>
  <c r="D30" i="2"/>
  <c r="D27" i="2"/>
  <c r="D39" i="2" l="1"/>
  <c r="D38" i="2"/>
  <c r="C37" i="2"/>
  <c r="D33" i="2"/>
  <c r="D32" i="2"/>
  <c r="D28" i="2"/>
  <c r="D24" i="2"/>
  <c r="D23" i="2"/>
  <c r="D22" i="2"/>
  <c r="D18" i="2"/>
  <c r="D17" i="2"/>
  <c r="C15" i="2"/>
  <c r="D12" i="2"/>
  <c r="D6" i="2"/>
  <c r="D5" i="2"/>
  <c r="D11" i="2"/>
  <c r="C11" i="2"/>
  <c r="D4" i="2"/>
  <c r="E21" i="1"/>
  <c r="E11" i="1"/>
  <c r="E23" i="1" s="1"/>
  <c r="C22" i="1" s="1"/>
  <c r="C23" i="1" s="1"/>
  <c r="E6" i="1"/>
  <c r="C19" i="1"/>
  <c r="C12" i="1"/>
  <c r="D7" i="2" l="1"/>
  <c r="D10" i="2" s="1"/>
  <c r="D13" i="2" s="1"/>
  <c r="D15" i="2" s="1"/>
  <c r="D19" i="2" s="1"/>
  <c r="D21" i="2" s="1"/>
  <c r="D25" i="2" s="1"/>
  <c r="D34" i="2"/>
  <c r="D37" i="2" s="1"/>
  <c r="D40" i="2" l="1"/>
</calcChain>
</file>

<file path=xl/comments1.xml><?xml version="1.0" encoding="utf-8"?>
<comments xmlns="http://schemas.openxmlformats.org/spreadsheetml/2006/main">
  <authors>
    <author>Anna</author>
  </authors>
  <commentList>
    <comment ref="D12" authorId="0">
      <text>
        <r>
          <rPr>
            <sz val="9"/>
            <color indexed="81"/>
            <rFont val="Tahoma"/>
            <family val="2"/>
          </rPr>
          <t xml:space="preserve">
achat de MP + var stock + autres achats et charges externes</t>
        </r>
      </text>
    </comment>
  </commentList>
</comments>
</file>

<file path=xl/sharedStrings.xml><?xml version="1.0" encoding="utf-8"?>
<sst xmlns="http://schemas.openxmlformats.org/spreadsheetml/2006/main" count="68" uniqueCount="54">
  <si>
    <t>Charges</t>
  </si>
  <si>
    <t>Produits</t>
  </si>
  <si>
    <t>Charges d'exploitation</t>
  </si>
  <si>
    <t>Achats de matières premières</t>
  </si>
  <si>
    <t>Variation de stock</t>
  </si>
  <si>
    <t>Autres achats et charges externes</t>
  </si>
  <si>
    <t>Impôts et taxes</t>
  </si>
  <si>
    <t>Charges de personnel</t>
  </si>
  <si>
    <t>Dotations aux amortissements</t>
  </si>
  <si>
    <t>Autres charges</t>
  </si>
  <si>
    <t>Charges financières</t>
  </si>
  <si>
    <t>sur opérations de gestion</t>
  </si>
  <si>
    <t>Valeur comptable des éléments d'actif cédés</t>
  </si>
  <si>
    <t>Dotations exceptionnelles</t>
  </si>
  <si>
    <t>Participation des salariés</t>
  </si>
  <si>
    <t>Impôt sur les bénéfices</t>
  </si>
  <si>
    <t>Solde créditeur = bénéfice</t>
  </si>
  <si>
    <t>Toatl général</t>
  </si>
  <si>
    <t>total I</t>
  </si>
  <si>
    <t>total II</t>
  </si>
  <si>
    <t>Charges exceptionnelles</t>
  </si>
  <si>
    <t>total III</t>
  </si>
  <si>
    <t>Produits d'exploitation</t>
  </si>
  <si>
    <t>Production vendue</t>
  </si>
  <si>
    <t>Chiffre d'affaires net</t>
  </si>
  <si>
    <t>Production stockée</t>
  </si>
  <si>
    <t>production immobilisée</t>
  </si>
  <si>
    <t>reprise sur dépréciations et provisions</t>
  </si>
  <si>
    <t>Produit financiers</t>
  </si>
  <si>
    <t>Produits exceptionnels</t>
  </si>
  <si>
    <t>produits de cession des éléments d'actif</t>
  </si>
  <si>
    <t>Reprises sur dépréciations</t>
  </si>
  <si>
    <t>Total des produits</t>
  </si>
  <si>
    <t>Production de l'exercice</t>
  </si>
  <si>
    <t>Prduction vendue</t>
  </si>
  <si>
    <t>Marge commerciale</t>
  </si>
  <si>
    <t>Valeur ajoutée</t>
  </si>
  <si>
    <t>Proction vendue</t>
  </si>
  <si>
    <t xml:space="preserve"> Consommations en provenance des tiers</t>
  </si>
  <si>
    <t>Production immobilisée</t>
  </si>
  <si>
    <t>Excédent Brut Exploitation</t>
  </si>
  <si>
    <t>subventions exploitation</t>
  </si>
  <si>
    <t>EBE</t>
  </si>
  <si>
    <t>Dotations  amortissements</t>
  </si>
  <si>
    <t>Reprises exploitation</t>
  </si>
  <si>
    <t>Résultat d'exploitation</t>
  </si>
  <si>
    <t>Produits financiers</t>
  </si>
  <si>
    <t>Résultat exceptionnel</t>
  </si>
  <si>
    <t>Résultat de l'exercice</t>
  </si>
  <si>
    <t>Impôt société</t>
  </si>
  <si>
    <t>(Perte exceptionnelle)</t>
  </si>
  <si>
    <t>PRODUCTION</t>
  </si>
  <si>
    <t>VALEUR AJOUTEE</t>
  </si>
  <si>
    <t>Résultat courant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</si>
</sst>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2" xfId="0" applyFont="1" applyBorder="1" applyAlignment="1">
      <alignment horizontal="left"/>
    </xf>
    <xf numFmtId="0" fontId="0" fillId="0" borderId="3" xfId="0" applyBorder="1"/>
    <xf numFmtId="0" fontId="2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 applyAlignment="1">
      <alignment wrapText="1"/>
    </xf>
    <xf numFmtId="0" fontId="1" fillId="0" borderId="4" xfId="0" applyFont="1" applyBorder="1"/>
    <xf numFmtId="0" fontId="0" fillId="0" borderId="2" xfId="0" applyBorder="1" applyAlignment="1">
      <alignment horizontal="center"/>
    </xf>
    <xf numFmtId="3" fontId="0" fillId="0" borderId="3" xfId="0" applyNumberFormat="1" applyBorder="1"/>
    <xf numFmtId="3" fontId="0" fillId="0" borderId="2" xfId="0" applyNumberFormat="1" applyBorder="1"/>
    <xf numFmtId="3" fontId="0" fillId="0" borderId="1" xfId="0" applyNumberFormat="1" applyBorder="1"/>
    <xf numFmtId="3" fontId="3" fillId="0" borderId="0" xfId="0" applyNumberFormat="1" applyFont="1"/>
    <xf numFmtId="0" fontId="4" fillId="0" borderId="0" xfId="0" applyFont="1"/>
    <xf numFmtId="0" fontId="1" fillId="2" borderId="0" xfId="0" applyFont="1" applyFill="1"/>
    <xf numFmtId="3" fontId="5" fillId="0" borderId="0" xfId="0" applyNumberFormat="1" applyFont="1"/>
    <xf numFmtId="3" fontId="6" fillId="2" borderId="0" xfId="0" applyNumberFormat="1" applyFont="1" applyFill="1"/>
    <xf numFmtId="0" fontId="5" fillId="0" borderId="0" xfId="0" applyFont="1"/>
    <xf numFmtId="0" fontId="0" fillId="2" borderId="3" xfId="0" applyFill="1" applyBorder="1"/>
    <xf numFmtId="3" fontId="0" fillId="0" borderId="0" xfId="0" applyNumberFormat="1"/>
    <xf numFmtId="3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23"/>
  <sheetViews>
    <sheetView topLeftCell="A3" workbookViewId="0">
      <selection activeCell="G14" sqref="G14"/>
    </sheetView>
  </sheetViews>
  <sheetFormatPr baseColWidth="10" defaultRowHeight="15" x14ac:dyDescent="0.25"/>
  <cols>
    <col min="2" max="2" width="30.42578125" customWidth="1"/>
    <col min="3" max="3" width="15" customWidth="1"/>
    <col min="4" max="4" width="28.7109375" customWidth="1"/>
    <col min="5" max="5" width="14.5703125" customWidth="1"/>
  </cols>
  <sheetData>
    <row r="3" spans="2:5" x14ac:dyDescent="0.25">
      <c r="B3" s="2" t="s">
        <v>0</v>
      </c>
      <c r="C3" s="2"/>
      <c r="D3" s="2" t="s">
        <v>1</v>
      </c>
      <c r="E3" s="3"/>
    </row>
    <row r="4" spans="2:5" x14ac:dyDescent="0.25">
      <c r="B4" s="4" t="s">
        <v>2</v>
      </c>
      <c r="C4" s="10"/>
      <c r="D4" s="4" t="s">
        <v>22</v>
      </c>
      <c r="E4" s="12"/>
    </row>
    <row r="5" spans="2:5" x14ac:dyDescent="0.25">
      <c r="B5" s="20" t="s">
        <v>3</v>
      </c>
      <c r="C5" s="11">
        <v>350000</v>
      </c>
      <c r="D5" s="20" t="s">
        <v>23</v>
      </c>
      <c r="E5" s="11">
        <v>2200000</v>
      </c>
    </row>
    <row r="6" spans="2:5" x14ac:dyDescent="0.25">
      <c r="B6" s="20" t="s">
        <v>4</v>
      </c>
      <c r="C6" s="11">
        <v>25000</v>
      </c>
      <c r="D6" s="7" t="s">
        <v>24</v>
      </c>
      <c r="E6" s="12">
        <f>E5</f>
        <v>2200000</v>
      </c>
    </row>
    <row r="7" spans="2:5" x14ac:dyDescent="0.25">
      <c r="B7" s="20" t="s">
        <v>5</v>
      </c>
      <c r="C7" s="11">
        <v>110000</v>
      </c>
      <c r="D7" s="20" t="s">
        <v>25</v>
      </c>
      <c r="E7" s="11">
        <v>-133000</v>
      </c>
    </row>
    <row r="8" spans="2:5" x14ac:dyDescent="0.25">
      <c r="B8" s="5" t="s">
        <v>6</v>
      </c>
      <c r="C8" s="11">
        <v>50000</v>
      </c>
      <c r="D8" s="20" t="s">
        <v>26</v>
      </c>
      <c r="E8" s="11">
        <v>61000</v>
      </c>
    </row>
    <row r="9" spans="2:5" ht="30" x14ac:dyDescent="0.25">
      <c r="B9" s="5" t="s">
        <v>7</v>
      </c>
      <c r="C9" s="11">
        <v>1000000</v>
      </c>
      <c r="D9" s="8" t="s">
        <v>27</v>
      </c>
      <c r="E9" s="11">
        <v>130000</v>
      </c>
    </row>
    <row r="10" spans="2:5" x14ac:dyDescent="0.25">
      <c r="B10" s="5" t="s">
        <v>8</v>
      </c>
      <c r="C10" s="11">
        <v>165000</v>
      </c>
      <c r="D10" s="5"/>
    </row>
    <row r="11" spans="2:5" x14ac:dyDescent="0.25">
      <c r="B11" s="5" t="s">
        <v>9</v>
      </c>
      <c r="C11" s="11">
        <v>12000</v>
      </c>
      <c r="D11" s="5" t="s">
        <v>18</v>
      </c>
      <c r="E11" s="13">
        <f>SUM(E6:E9)</f>
        <v>2258000</v>
      </c>
    </row>
    <row r="12" spans="2:5" x14ac:dyDescent="0.25">
      <c r="B12" s="6" t="s">
        <v>18</v>
      </c>
      <c r="C12" s="13">
        <f>SUM(C5:C11)</f>
        <v>1712000</v>
      </c>
      <c r="D12" s="7"/>
      <c r="E12" s="11"/>
    </row>
    <row r="13" spans="2:5" x14ac:dyDescent="0.25">
      <c r="B13" s="7" t="s">
        <v>10</v>
      </c>
      <c r="C13" s="11"/>
      <c r="D13" s="7" t="s">
        <v>28</v>
      </c>
      <c r="E13" s="11"/>
    </row>
    <row r="14" spans="2:5" x14ac:dyDescent="0.25">
      <c r="B14" s="6" t="s">
        <v>19</v>
      </c>
      <c r="C14" s="13">
        <v>80000</v>
      </c>
      <c r="D14" s="5" t="s">
        <v>19</v>
      </c>
      <c r="E14" s="13">
        <v>3000</v>
      </c>
    </row>
    <row r="15" spans="2:5" x14ac:dyDescent="0.25">
      <c r="B15" s="7" t="s">
        <v>20</v>
      </c>
      <c r="C15" s="11"/>
      <c r="D15" s="6"/>
      <c r="E15" s="11"/>
    </row>
    <row r="16" spans="2:5" x14ac:dyDescent="0.25">
      <c r="B16" s="5" t="s">
        <v>11</v>
      </c>
      <c r="C16" s="11">
        <v>13000</v>
      </c>
      <c r="D16" s="5"/>
      <c r="E16" s="11"/>
    </row>
    <row r="17" spans="2:5" ht="30" x14ac:dyDescent="0.25">
      <c r="B17" s="8" t="s">
        <v>12</v>
      </c>
      <c r="C17" s="11">
        <v>50000</v>
      </c>
      <c r="D17" s="7" t="s">
        <v>29</v>
      </c>
      <c r="E17" s="11"/>
    </row>
    <row r="18" spans="2:5" x14ac:dyDescent="0.25">
      <c r="B18" s="5" t="s">
        <v>13</v>
      </c>
      <c r="C18" s="11">
        <v>50000</v>
      </c>
      <c r="D18" s="5" t="s">
        <v>11</v>
      </c>
      <c r="E18" s="11">
        <v>1500</v>
      </c>
    </row>
    <row r="19" spans="2:5" ht="30" x14ac:dyDescent="0.25">
      <c r="B19" s="6" t="s">
        <v>21</v>
      </c>
      <c r="C19" s="13">
        <f>SUM(C16:C18)</f>
        <v>113000</v>
      </c>
      <c r="D19" s="8" t="s">
        <v>30</v>
      </c>
      <c r="E19" s="11">
        <v>48000</v>
      </c>
    </row>
    <row r="20" spans="2:5" x14ac:dyDescent="0.25">
      <c r="B20" s="7" t="s">
        <v>14</v>
      </c>
      <c r="C20" s="11">
        <v>36000</v>
      </c>
      <c r="D20" s="5" t="s">
        <v>31</v>
      </c>
      <c r="E20" s="11">
        <v>2000</v>
      </c>
    </row>
    <row r="21" spans="2:5" x14ac:dyDescent="0.25">
      <c r="B21" s="7" t="s">
        <v>15</v>
      </c>
      <c r="C21" s="11">
        <v>198000</v>
      </c>
      <c r="D21" s="6" t="s">
        <v>21</v>
      </c>
      <c r="E21" s="13">
        <f>SUM(E18:E20)</f>
        <v>51500</v>
      </c>
    </row>
    <row r="22" spans="2:5" x14ac:dyDescent="0.25">
      <c r="B22" s="7" t="s">
        <v>16</v>
      </c>
      <c r="C22" s="11">
        <f>E23-C12-C14-C19-C20-C21</f>
        <v>173500</v>
      </c>
      <c r="D22" s="5"/>
      <c r="E22" s="11"/>
    </row>
    <row r="23" spans="2:5" x14ac:dyDescent="0.25">
      <c r="B23" s="9" t="s">
        <v>17</v>
      </c>
      <c r="C23" s="13">
        <f>C12+C14+C19+C20+C21+C22</f>
        <v>2312500</v>
      </c>
      <c r="D23" s="9" t="s">
        <v>32</v>
      </c>
      <c r="E23" s="13">
        <f>E11+E14+E21</f>
        <v>2312500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4:H40"/>
  <sheetViews>
    <sheetView tabSelected="1" topLeftCell="A25" zoomScale="120" zoomScaleNormal="120" workbookViewId="0">
      <selection activeCell="F40" sqref="F40"/>
    </sheetView>
  </sheetViews>
  <sheetFormatPr baseColWidth="10" defaultRowHeight="15" x14ac:dyDescent="0.25"/>
  <cols>
    <col min="1" max="1" width="6.28515625" customWidth="1"/>
    <col min="2" max="2" width="25.5703125" customWidth="1"/>
    <col min="3" max="3" width="24.140625" customWidth="1"/>
    <col min="4" max="4" width="15.140625" customWidth="1"/>
    <col min="6" max="6" width="23" customWidth="1"/>
    <col min="7" max="7" width="25.28515625" customWidth="1"/>
  </cols>
  <sheetData>
    <row r="4" spans="2:4" x14ac:dyDescent="0.25">
      <c r="B4" s="16" t="s">
        <v>33</v>
      </c>
      <c r="C4" t="s">
        <v>34</v>
      </c>
      <c r="D4" s="17">
        <f>énoncé!E5</f>
        <v>2200000</v>
      </c>
    </row>
    <row r="5" spans="2:4" x14ac:dyDescent="0.25">
      <c r="C5" t="s">
        <v>25</v>
      </c>
      <c r="D5" s="17">
        <f>énoncé!E7</f>
        <v>-133000</v>
      </c>
    </row>
    <row r="6" spans="2:4" x14ac:dyDescent="0.25">
      <c r="C6" t="s">
        <v>39</v>
      </c>
      <c r="D6" s="17">
        <f>énoncé!E8</f>
        <v>61000</v>
      </c>
    </row>
    <row r="7" spans="2:4" x14ac:dyDescent="0.25">
      <c r="C7" t="s">
        <v>51</v>
      </c>
      <c r="D7" s="18">
        <f>SUM(D4:D6)</f>
        <v>2128000</v>
      </c>
    </row>
    <row r="8" spans="2:4" x14ac:dyDescent="0.25">
      <c r="D8" s="14"/>
    </row>
    <row r="9" spans="2:4" x14ac:dyDescent="0.25">
      <c r="B9" s="16" t="s">
        <v>35</v>
      </c>
    </row>
    <row r="10" spans="2:4" x14ac:dyDescent="0.25">
      <c r="C10" t="s">
        <v>37</v>
      </c>
      <c r="D10" s="17">
        <f>D7</f>
        <v>2128000</v>
      </c>
    </row>
    <row r="11" spans="2:4" x14ac:dyDescent="0.25">
      <c r="B11" s="16" t="s">
        <v>36</v>
      </c>
      <c r="C11" t="str">
        <f>B9</f>
        <v>Marge commerciale</v>
      </c>
      <c r="D11" s="19" t="e">
        <f>#REF!</f>
        <v>#REF!</v>
      </c>
    </row>
    <row r="12" spans="2:4" ht="30" x14ac:dyDescent="0.25">
      <c r="C12" s="1" t="s">
        <v>38</v>
      </c>
      <c r="D12" s="17">
        <f>SUM(énoncé!C5:C7)</f>
        <v>485000</v>
      </c>
    </row>
    <row r="13" spans="2:4" ht="24.75" customHeight="1" x14ac:dyDescent="0.25">
      <c r="C13" t="s">
        <v>52</v>
      </c>
      <c r="D13" s="18">
        <f>D10-D12</f>
        <v>1643000</v>
      </c>
    </row>
    <row r="15" spans="2:4" x14ac:dyDescent="0.25">
      <c r="C15" t="str">
        <f>B11</f>
        <v>Valeur ajoutée</v>
      </c>
      <c r="D15" s="17">
        <f>D13</f>
        <v>1643000</v>
      </c>
    </row>
    <row r="16" spans="2:4" x14ac:dyDescent="0.25">
      <c r="B16" s="16" t="s">
        <v>40</v>
      </c>
      <c r="C16" t="s">
        <v>41</v>
      </c>
      <c r="D16" s="19">
        <v>0</v>
      </c>
    </row>
    <row r="17" spans="2:4" x14ac:dyDescent="0.25">
      <c r="C17" t="s">
        <v>6</v>
      </c>
      <c r="D17" s="17">
        <f>énoncé!C8</f>
        <v>50000</v>
      </c>
    </row>
    <row r="18" spans="2:4" x14ac:dyDescent="0.25">
      <c r="C18" t="s">
        <v>7</v>
      </c>
      <c r="D18" s="17">
        <f>énoncé!C9</f>
        <v>1000000</v>
      </c>
    </row>
    <row r="19" spans="2:4" x14ac:dyDescent="0.25">
      <c r="C19" t="s">
        <v>42</v>
      </c>
      <c r="D19" s="18">
        <f>D15-D17-D18</f>
        <v>593000</v>
      </c>
    </row>
    <row r="21" spans="2:4" x14ac:dyDescent="0.25">
      <c r="B21" s="16" t="s">
        <v>45</v>
      </c>
      <c r="C21" t="s">
        <v>42</v>
      </c>
      <c r="D21" s="17">
        <f>D19</f>
        <v>593000</v>
      </c>
    </row>
    <row r="22" spans="2:4" x14ac:dyDescent="0.25">
      <c r="C22" t="s">
        <v>44</v>
      </c>
      <c r="D22" s="17">
        <f>énoncé!E9</f>
        <v>130000</v>
      </c>
    </row>
    <row r="23" spans="2:4" x14ac:dyDescent="0.25">
      <c r="C23" t="s">
        <v>9</v>
      </c>
      <c r="D23" s="17">
        <f>énoncé!C11</f>
        <v>12000</v>
      </c>
    </row>
    <row r="24" spans="2:4" x14ac:dyDescent="0.25">
      <c r="C24" t="s">
        <v>43</v>
      </c>
      <c r="D24" s="17">
        <f>énoncé!C10</f>
        <v>165000</v>
      </c>
    </row>
    <row r="25" spans="2:4" x14ac:dyDescent="0.25">
      <c r="D25" s="18">
        <f>D21+D22-D23-D24</f>
        <v>546000</v>
      </c>
    </row>
    <row r="27" spans="2:4" x14ac:dyDescent="0.25">
      <c r="B27" s="16" t="s">
        <v>53</v>
      </c>
      <c r="C27" t="s">
        <v>45</v>
      </c>
      <c r="D27" s="18">
        <f>D25</f>
        <v>546000</v>
      </c>
    </row>
    <row r="28" spans="2:4" x14ac:dyDescent="0.25">
      <c r="C28" t="s">
        <v>10</v>
      </c>
      <c r="D28" s="17">
        <f>énoncé!C14</f>
        <v>80000</v>
      </c>
    </row>
    <row r="29" spans="2:4" x14ac:dyDescent="0.25">
      <c r="C29" t="s">
        <v>46</v>
      </c>
      <c r="D29" s="21">
        <v>3000</v>
      </c>
    </row>
    <row r="30" spans="2:4" x14ac:dyDescent="0.25">
      <c r="D30" s="22">
        <f>D27+D29-D28</f>
        <v>469000</v>
      </c>
    </row>
    <row r="32" spans="2:4" x14ac:dyDescent="0.25">
      <c r="B32" s="16" t="s">
        <v>47</v>
      </c>
      <c r="C32" t="s">
        <v>29</v>
      </c>
      <c r="D32" s="17">
        <f>énoncé!E18+énoncé!E19+énoncé!E20</f>
        <v>51500</v>
      </c>
    </row>
    <row r="33" spans="2:8" x14ac:dyDescent="0.25">
      <c r="C33" t="s">
        <v>20</v>
      </c>
      <c r="D33" s="17">
        <f>SUM(énoncé!C16:C18)</f>
        <v>113000</v>
      </c>
      <c r="H33" s="15"/>
    </row>
    <row r="34" spans="2:8" x14ac:dyDescent="0.25">
      <c r="C34" t="s">
        <v>50</v>
      </c>
      <c r="D34" s="18">
        <f>D32-D33</f>
        <v>-61500</v>
      </c>
    </row>
    <row r="36" spans="2:8" x14ac:dyDescent="0.25">
      <c r="B36" s="16" t="s">
        <v>48</v>
      </c>
      <c r="C36" t="str">
        <f>B27</f>
        <v>Résultat courant</v>
      </c>
      <c r="D36" s="17">
        <f>D30</f>
        <v>469000</v>
      </c>
    </row>
    <row r="37" spans="2:8" x14ac:dyDescent="0.25">
      <c r="C37" t="str">
        <f>B32</f>
        <v>Résultat exceptionnel</v>
      </c>
      <c r="D37" s="17">
        <f>D34</f>
        <v>-61500</v>
      </c>
    </row>
    <row r="38" spans="2:8" x14ac:dyDescent="0.25">
      <c r="C38" t="s">
        <v>14</v>
      </c>
      <c r="D38" s="17">
        <f>énoncé!C20</f>
        <v>36000</v>
      </c>
    </row>
    <row r="39" spans="2:8" x14ac:dyDescent="0.25">
      <c r="C39" t="s">
        <v>49</v>
      </c>
      <c r="D39" s="17">
        <f>énoncé!C21</f>
        <v>198000</v>
      </c>
    </row>
    <row r="40" spans="2:8" x14ac:dyDescent="0.25">
      <c r="D40" s="18">
        <f>D36+D37-D38-D39</f>
        <v>173500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énoncé</vt:lpstr>
      <vt:lpstr>SIG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Anna</cp:lastModifiedBy>
  <dcterms:created xsi:type="dcterms:W3CDTF">2013-09-25T09:02:45Z</dcterms:created>
  <dcterms:modified xsi:type="dcterms:W3CDTF">2014-01-10T14:17:48Z</dcterms:modified>
</cp:coreProperties>
</file>